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ick\Baubetrieb\Kap. 3 - Ablaufplanung\6_Terminplanbeispiele\3_Neubau_Hochbau\"/>
    </mc:Choice>
  </mc:AlternateContent>
  <xr:revisionPtr revIDLastSave="0" documentId="13_ncr:1_{61160F30-57DD-4427-862C-9A7E73A515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nk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2" l="1"/>
  <c r="E35" i="2" l="1"/>
  <c r="G35" i="2" s="1"/>
  <c r="E36" i="2"/>
  <c r="G36" i="2" s="1"/>
  <c r="E37" i="2"/>
  <c r="G37" i="2" s="1"/>
  <c r="E32" i="2"/>
  <c r="G32" i="2" s="1"/>
  <c r="E31" i="2"/>
  <c r="G31" i="2" s="1"/>
  <c r="E26" i="2"/>
  <c r="G26" i="2" s="1"/>
  <c r="E27" i="2"/>
  <c r="G27" i="2" s="1"/>
  <c r="E22" i="2"/>
  <c r="G22" i="2" s="1"/>
  <c r="E16" i="2"/>
  <c r="G16" i="2" s="1"/>
  <c r="E15" i="2"/>
  <c r="G15" i="2" s="1"/>
  <c r="E11" i="2"/>
  <c r="G11" i="2" s="1"/>
  <c r="E13" i="2"/>
  <c r="G13" i="2" s="1"/>
  <c r="E9" i="2"/>
  <c r="G9" i="2" s="1"/>
  <c r="C12" i="2" l="1"/>
  <c r="E12" i="2" s="1"/>
  <c r="G12" i="2" s="1"/>
  <c r="C34" i="2" l="1"/>
  <c r="E34" i="2" s="1"/>
  <c r="G34" i="2" s="1"/>
  <c r="C30" i="2"/>
  <c r="E30" i="2" s="1"/>
  <c r="G30" i="2" s="1"/>
  <c r="G29" i="2" s="1"/>
  <c r="C25" i="2"/>
  <c r="E25" i="2" s="1"/>
  <c r="G25" i="2" s="1"/>
  <c r="G24" i="2" s="1"/>
  <c r="E21" i="2"/>
  <c r="G21" i="2" s="1"/>
  <c r="C20" i="2"/>
  <c r="E20" i="2" s="1"/>
  <c r="G20" i="2" s="1"/>
  <c r="C19" i="2"/>
  <c r="E19" i="2" s="1"/>
  <c r="G19" i="2" s="1"/>
  <c r="G18" i="2" s="1"/>
  <c r="C10" i="2"/>
  <c r="E10" i="2" s="1"/>
  <c r="G10" i="2" s="1"/>
</calcChain>
</file>

<file path=xl/sharedStrings.xml><?xml version="1.0" encoding="utf-8"?>
<sst xmlns="http://schemas.openxmlformats.org/spreadsheetml/2006/main" count="73" uniqueCount="65">
  <si>
    <t>Gesamtstunden</t>
  </si>
  <si>
    <t>Arbeitsverzeichnis</t>
  </si>
  <si>
    <t>BV:</t>
  </si>
  <si>
    <t>Datum:</t>
  </si>
  <si>
    <t>Lfd. Nr.</t>
  </si>
  <si>
    <t>Bauteil</t>
  </si>
  <si>
    <t>Menge / Masse</t>
  </si>
  <si>
    <t>Stundenansatz  je Einheit</t>
  </si>
  <si>
    <t>Anzahl Arbeitskräfte</t>
  </si>
  <si>
    <t>Dauer in Tagen (8 h je Tag)</t>
  </si>
  <si>
    <t>EFH - Rohbau</t>
  </si>
  <si>
    <t>neulich</t>
  </si>
  <si>
    <t>1.</t>
  </si>
  <si>
    <t>Erdarbeiten</t>
  </si>
  <si>
    <t>1.1</t>
  </si>
  <si>
    <t>MuBo abschieben</t>
  </si>
  <si>
    <t>1.2</t>
  </si>
  <si>
    <t>1.3</t>
  </si>
  <si>
    <t>Planum Grundleitungen</t>
  </si>
  <si>
    <t>Aushub Baugrube,
Fundamente</t>
  </si>
  <si>
    <t>1.4</t>
  </si>
  <si>
    <t>Verfüllen Baugrube</t>
  </si>
  <si>
    <t>2.</t>
  </si>
  <si>
    <t>Gründung</t>
  </si>
  <si>
    <t>2.1</t>
  </si>
  <si>
    <t>Fundamente</t>
  </si>
  <si>
    <t>2.2</t>
  </si>
  <si>
    <t>Bodenplatte</t>
  </si>
  <si>
    <t>3.</t>
  </si>
  <si>
    <t>KG</t>
  </si>
  <si>
    <t>3.1</t>
  </si>
  <si>
    <t>Mauerwerk</t>
  </si>
  <si>
    <t>3.1.1</t>
  </si>
  <si>
    <t>36,5er</t>
  </si>
  <si>
    <t>3.1.2</t>
  </si>
  <si>
    <t>3.1.3</t>
  </si>
  <si>
    <t>24er</t>
  </si>
  <si>
    <t>17,5er</t>
  </si>
  <si>
    <t>3.2</t>
  </si>
  <si>
    <t>4.</t>
  </si>
  <si>
    <t>EG</t>
  </si>
  <si>
    <t>4.1</t>
  </si>
  <si>
    <t>4.1.1</t>
  </si>
  <si>
    <t>4.1.2</t>
  </si>
  <si>
    <t>4.2</t>
  </si>
  <si>
    <t>5.</t>
  </si>
  <si>
    <t>1. OG</t>
  </si>
  <si>
    <t>5.1</t>
  </si>
  <si>
    <t>5.2</t>
  </si>
  <si>
    <t>5.1.1</t>
  </si>
  <si>
    <t>5.1.2</t>
  </si>
  <si>
    <t>Decke + Treppe</t>
  </si>
  <si>
    <t>6.</t>
  </si>
  <si>
    <t>DG</t>
  </si>
  <si>
    <t>6.1</t>
  </si>
  <si>
    <t>6.2</t>
  </si>
  <si>
    <t>Dachkonstruktion</t>
  </si>
  <si>
    <t>6.3</t>
  </si>
  <si>
    <t>Rinnen + Fallrohre</t>
  </si>
  <si>
    <t>Mauerwerk 24er</t>
  </si>
  <si>
    <t>Dachhaut</t>
  </si>
  <si>
    <t>6.4</t>
  </si>
  <si>
    <t>1.5</t>
  </si>
  <si>
    <t>SKS (Kies)</t>
  </si>
  <si>
    <t>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</si>
</sst>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#,##0.00\ &quot;h&quot;"/>
    <numFmt numFmtId="165" formatCode="#,##0\ &quot;AK's&quot;"/>
    <numFmt numFmtId="166" formatCode="#,##0.00\ &quot;m²&quot;"/>
    <numFmt numFmtId="167" formatCode="#,##0\ &quot;Tage&quot;"/>
    <numFmt numFmtId="168" formatCode="#,##0.000\ &quot;m³&quot;"/>
    <numFmt numFmtId="169" formatCode="#,##0.00\ &quot;h/m³&quot;"/>
    <numFmt numFmtId="170" formatCode="#,##0.00\ &quot;h/m²&quot;"/>
    <numFmt numFmtId="171" formatCode="#,##0.00\ &quot;m&quot;"/>
    <numFmt numFmtId="172" formatCode="#,##0.00\ &quot;h/m&quot;"/>
    <numFmt numFmtId="173" formatCode="#,##0.0\ &quot;Tage&quot;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i/>
      <sz val="10"/>
      <color theme="0" tint="-0.49998474074526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164" fontId="0" fillId="0" borderId="1" xfId="0" applyNumberFormat="1" applyFill="1" applyBorder="1"/>
    <xf numFmtId="4" fontId="0" fillId="0" borderId="1" xfId="0" applyNumberFormat="1" applyFill="1" applyBorder="1"/>
    <xf numFmtId="0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ill="1" applyBorder="1"/>
    <xf numFmtId="167" fontId="0" fillId="0" borderId="1" xfId="0" applyNumberFormat="1" applyFill="1" applyBorder="1"/>
    <xf numFmtId="168" fontId="0" fillId="0" borderId="1" xfId="0" applyNumberFormat="1" applyFill="1" applyBorder="1"/>
    <xf numFmtId="169" fontId="0" fillId="0" borderId="1" xfId="0" applyNumberFormat="1" applyFill="1" applyBorder="1"/>
    <xf numFmtId="164" fontId="5" fillId="0" borderId="0" xfId="0" applyNumberFormat="1" applyFont="1"/>
    <xf numFmtId="0" fontId="5" fillId="0" borderId="0" xfId="0" applyFont="1"/>
    <xf numFmtId="166" fontId="0" fillId="0" borderId="1" xfId="0" applyNumberFormat="1" applyFill="1" applyBorder="1"/>
    <xf numFmtId="0" fontId="4" fillId="0" borderId="1" xfId="0" applyNumberFormat="1" applyFont="1" applyFill="1" applyBorder="1" applyAlignment="1">
      <alignment horizontal="left" wrapText="1"/>
    </xf>
    <xf numFmtId="0" fontId="4" fillId="0" borderId="1" xfId="0" quotePrefix="1" applyNumberFormat="1" applyFont="1" applyFill="1" applyBorder="1" applyAlignment="1">
      <alignment horizontal="left" wrapText="1"/>
    </xf>
    <xf numFmtId="0" fontId="4" fillId="0" borderId="1" xfId="0" quotePrefix="1" applyFont="1" applyBorder="1"/>
    <xf numFmtId="0" fontId="3" fillId="0" borderId="1" xfId="0" applyFont="1" applyBorder="1"/>
    <xf numFmtId="0" fontId="3" fillId="0" borderId="1" xfId="0" applyNumberFormat="1" applyFont="1" applyFill="1" applyBorder="1" applyAlignment="1">
      <alignment horizontal="left" wrapText="1"/>
    </xf>
    <xf numFmtId="170" fontId="0" fillId="0" borderId="1" xfId="0" applyNumberFormat="1" applyFill="1" applyBorder="1"/>
    <xf numFmtId="16" fontId="4" fillId="0" borderId="1" xfId="0" quotePrefix="1" applyNumberFormat="1" applyFont="1" applyBorder="1"/>
    <xf numFmtId="171" fontId="0" fillId="0" borderId="1" xfId="0" applyNumberFormat="1" applyFill="1" applyBorder="1"/>
    <xf numFmtId="172" fontId="0" fillId="0" borderId="1" xfId="0" applyNumberFormat="1" applyFill="1" applyBorder="1"/>
    <xf numFmtId="16" fontId="6" fillId="0" borderId="1" xfId="0" quotePrefix="1" applyNumberFormat="1" applyFont="1" applyBorder="1"/>
    <xf numFmtId="0" fontId="6" fillId="0" borderId="1" xfId="0" applyNumberFormat="1" applyFont="1" applyBorder="1" applyAlignment="1">
      <alignment horizontal="left" wrapText="1"/>
    </xf>
    <xf numFmtId="0" fontId="6" fillId="0" borderId="1" xfId="0" quotePrefix="1" applyFont="1" applyBorder="1"/>
    <xf numFmtId="173" fontId="0" fillId="0" borderId="1" xfId="0" applyNumberFormat="1" applyFill="1" applyBorder="1"/>
    <xf numFmtId="0" fontId="5" fillId="0" borderId="0" xfId="0" applyFont="1" applyAlignment="1">
      <alignment horizontal="right"/>
    </xf>
    <xf numFmtId="173" fontId="0" fillId="0" borderId="0" xfId="0" applyNumberFormat="1"/>
    <xf numFmtId="0" fontId="7" fillId="0" borderId="1" xfId="0" quotePrefix="1" applyFont="1" applyBorder="1"/>
    <xf numFmtId="0" fontId="7" fillId="0" borderId="1" xfId="0" applyNumberFormat="1" applyFont="1" applyBorder="1" applyAlignment="1">
      <alignment horizontal="left" wrapText="1"/>
    </xf>
    <xf numFmtId="168" fontId="7" fillId="0" borderId="1" xfId="0" applyNumberFormat="1" applyFont="1" applyFill="1" applyBorder="1"/>
    <xf numFmtId="169" fontId="7" fillId="0" borderId="1" xfId="0" applyNumberFormat="1" applyFont="1" applyFill="1" applyBorder="1"/>
    <xf numFmtId="164" fontId="7" fillId="0" borderId="1" xfId="0" applyNumberFormat="1" applyFont="1" applyFill="1" applyBorder="1"/>
    <xf numFmtId="165" fontId="7" fillId="0" borderId="1" xfId="0" applyNumberFormat="1" applyFont="1" applyFill="1" applyBorder="1"/>
    <xf numFmtId="173" fontId="7" fillId="0" borderId="1" xfId="0" applyNumberFormat="1" applyFont="1" applyFill="1" applyBorder="1"/>
    <xf numFmtId="166" fontId="7" fillId="0" borderId="1" xfId="0" applyNumberFormat="1" applyFont="1" applyFill="1" applyBorder="1"/>
    <xf numFmtId="170" fontId="7" fillId="0" borderId="1" xfId="0" applyNumberFormat="1" applyFont="1" applyFill="1" applyBorder="1"/>
    <xf numFmtId="16" fontId="7" fillId="0" borderId="1" xfId="0" quotePrefix="1" applyNumberFormat="1" applyFont="1" applyBorder="1"/>
    <xf numFmtId="173" fontId="8" fillId="0" borderId="1" xfId="0" applyNumberFormat="1" applyFont="1" applyFill="1" applyBorder="1"/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9" zoomScale="85" zoomScaleNormal="85" workbookViewId="0">
      <selection activeCell="G40" sqref="G40"/>
    </sheetView>
  </sheetViews>
  <sheetFormatPr baseColWidth="10" defaultRowHeight="12.75" x14ac:dyDescent="0.2"/>
  <cols>
    <col min="1" max="1" width="7.42578125" customWidth="1"/>
    <col min="2" max="2" width="24.85546875" customWidth="1"/>
    <col min="3" max="3" width="17.42578125" bestFit="1" customWidth="1"/>
    <col min="4" max="4" width="20.140625" style="1" customWidth="1"/>
    <col min="5" max="5" width="18.5703125" customWidth="1"/>
    <col min="6" max="6" width="15.85546875" customWidth="1"/>
    <col min="7" max="7" width="18.28515625" customWidth="1"/>
  </cols>
  <sheetData>
    <row r="1" spans="1:7" ht="18" x14ac:dyDescent="0.25">
      <c r="A1" s="2" t="s">
        <v>1</v>
      </c>
    </row>
    <row r="2" spans="1:7" x14ac:dyDescent="0.2">
      <c r="D2" s="15"/>
    </row>
    <row r="3" spans="1:7" x14ac:dyDescent="0.2">
      <c r="A3" t="s">
        <v>2</v>
      </c>
      <c r="B3" t="s">
        <v>10</v>
      </c>
    </row>
    <row r="4" spans="1:7" x14ac:dyDescent="0.2">
      <c r="B4" s="3"/>
    </row>
    <row r="5" spans="1:7" x14ac:dyDescent="0.2">
      <c r="A5" t="s">
        <v>3</v>
      </c>
      <c r="B5" s="3" t="s">
        <v>11</v>
      </c>
      <c r="C5" s="16"/>
    </row>
    <row r="6" spans="1:7" x14ac:dyDescent="0.2">
      <c r="D6" s="15"/>
    </row>
    <row r="7" spans="1:7" s="4" customFormat="1" ht="37.5" customHeight="1" x14ac:dyDescent="0.2">
      <c r="A7" s="8" t="s">
        <v>4</v>
      </c>
      <c r="B7" s="9" t="s">
        <v>5</v>
      </c>
      <c r="C7" s="9" t="s">
        <v>6</v>
      </c>
      <c r="D7" s="10" t="s">
        <v>7</v>
      </c>
      <c r="E7" s="9" t="s">
        <v>0</v>
      </c>
      <c r="F7" s="8" t="s">
        <v>8</v>
      </c>
      <c r="G7" s="8" t="s">
        <v>9</v>
      </c>
    </row>
    <row r="8" spans="1:7" ht="30" customHeight="1" x14ac:dyDescent="0.25">
      <c r="A8" s="21" t="s">
        <v>12</v>
      </c>
      <c r="B8" s="22" t="s">
        <v>13</v>
      </c>
      <c r="C8" s="13"/>
      <c r="D8" s="14"/>
      <c r="E8" s="5"/>
      <c r="F8" s="11"/>
      <c r="G8" s="12"/>
    </row>
    <row r="9" spans="1:7" ht="30" customHeight="1" x14ac:dyDescent="0.2">
      <c r="A9" s="20" t="s">
        <v>14</v>
      </c>
      <c r="B9" s="19" t="s">
        <v>15</v>
      </c>
      <c r="C9" s="17">
        <v>300</v>
      </c>
      <c r="D9" s="23">
        <v>0.06</v>
      </c>
      <c r="E9" s="5">
        <f>+D9*C9</f>
        <v>18</v>
      </c>
      <c r="F9" s="11">
        <v>2</v>
      </c>
      <c r="G9" s="30">
        <f>+E9/(F9*8)</f>
        <v>1.125</v>
      </c>
    </row>
    <row r="10" spans="1:7" ht="30" customHeight="1" x14ac:dyDescent="0.2">
      <c r="A10" s="20" t="s">
        <v>16</v>
      </c>
      <c r="B10" s="19" t="s">
        <v>19</v>
      </c>
      <c r="C10" s="13">
        <f>590+C15</f>
        <v>611</v>
      </c>
      <c r="D10" s="14">
        <v>0.1</v>
      </c>
      <c r="E10" s="5">
        <f t="shared" ref="E10:E16" si="0">+D10*C10</f>
        <v>61.1</v>
      </c>
      <c r="F10" s="11">
        <v>2</v>
      </c>
      <c r="G10" s="30">
        <f t="shared" ref="G10:G16" si="1">+E10/(F10*8)</f>
        <v>3.8187500000000001</v>
      </c>
    </row>
    <row r="11" spans="1:7" ht="30" customHeight="1" x14ac:dyDescent="0.2">
      <c r="A11" s="20" t="s">
        <v>17</v>
      </c>
      <c r="B11" s="18" t="s">
        <v>18</v>
      </c>
      <c r="C11" s="17">
        <v>145</v>
      </c>
      <c r="D11" s="14">
        <v>0.03</v>
      </c>
      <c r="E11" s="5">
        <f t="shared" si="0"/>
        <v>4.3499999999999996</v>
      </c>
      <c r="F11" s="11">
        <v>2</v>
      </c>
      <c r="G11" s="30">
        <f t="shared" si="1"/>
        <v>0.27187499999999998</v>
      </c>
    </row>
    <row r="12" spans="1:7" ht="30" customHeight="1" x14ac:dyDescent="0.2">
      <c r="A12" s="20" t="s">
        <v>20</v>
      </c>
      <c r="B12" s="18" t="s">
        <v>63</v>
      </c>
      <c r="C12" s="13">
        <f>+C11*0.2</f>
        <v>29</v>
      </c>
      <c r="D12" s="14">
        <v>0.25</v>
      </c>
      <c r="E12" s="5">
        <f t="shared" si="0"/>
        <v>7.25</v>
      </c>
      <c r="F12" s="11">
        <v>2</v>
      </c>
      <c r="G12" s="30">
        <f t="shared" si="1"/>
        <v>0.453125</v>
      </c>
    </row>
    <row r="13" spans="1:7" ht="30" customHeight="1" x14ac:dyDescent="0.2">
      <c r="A13" s="20" t="s">
        <v>62</v>
      </c>
      <c r="B13" s="18" t="s">
        <v>21</v>
      </c>
      <c r="C13" s="13">
        <v>270</v>
      </c>
      <c r="D13" s="14">
        <v>0.2</v>
      </c>
      <c r="E13" s="5">
        <f t="shared" si="0"/>
        <v>54</v>
      </c>
      <c r="F13" s="11">
        <v>2</v>
      </c>
      <c r="G13" s="30">
        <f t="shared" si="1"/>
        <v>3.375</v>
      </c>
    </row>
    <row r="14" spans="1:7" ht="30" customHeight="1" x14ac:dyDescent="0.25">
      <c r="A14" s="21" t="s">
        <v>22</v>
      </c>
      <c r="B14" s="22" t="s">
        <v>23</v>
      </c>
      <c r="C14" s="17"/>
      <c r="D14" s="6"/>
      <c r="E14" s="5"/>
      <c r="F14" s="11"/>
      <c r="G14" s="12"/>
    </row>
    <row r="15" spans="1:7" ht="30" customHeight="1" x14ac:dyDescent="0.2">
      <c r="A15" s="20" t="s">
        <v>24</v>
      </c>
      <c r="B15" s="18" t="s">
        <v>25</v>
      </c>
      <c r="C15" s="13">
        <v>21</v>
      </c>
      <c r="D15" s="14">
        <v>1.64</v>
      </c>
      <c r="E15" s="5">
        <f t="shared" si="0"/>
        <v>34.44</v>
      </c>
      <c r="F15" s="11">
        <v>2</v>
      </c>
      <c r="G15" s="30">
        <f t="shared" si="1"/>
        <v>2.1524999999999999</v>
      </c>
    </row>
    <row r="16" spans="1:7" ht="30" customHeight="1" x14ac:dyDescent="0.2">
      <c r="A16" s="20" t="s">
        <v>26</v>
      </c>
      <c r="B16" s="18" t="s">
        <v>27</v>
      </c>
      <c r="C16" s="13">
        <v>21</v>
      </c>
      <c r="D16" s="14">
        <v>1.88</v>
      </c>
      <c r="E16" s="5">
        <f t="shared" si="0"/>
        <v>39.479999999999997</v>
      </c>
      <c r="F16" s="11">
        <v>2</v>
      </c>
      <c r="G16" s="30">
        <f t="shared" si="1"/>
        <v>2.4674999999999998</v>
      </c>
    </row>
    <row r="17" spans="1:7" ht="30" customHeight="1" x14ac:dyDescent="0.25">
      <c r="A17" s="21" t="s">
        <v>28</v>
      </c>
      <c r="B17" s="22" t="s">
        <v>29</v>
      </c>
      <c r="C17" s="6"/>
      <c r="D17" s="6"/>
      <c r="E17" s="5"/>
      <c r="F17" s="11"/>
      <c r="G17" s="12"/>
    </row>
    <row r="18" spans="1:7" ht="30" customHeight="1" x14ac:dyDescent="0.25">
      <c r="A18" s="29" t="s">
        <v>30</v>
      </c>
      <c r="B18" s="28" t="s">
        <v>31</v>
      </c>
      <c r="C18" s="6"/>
      <c r="D18" s="6"/>
      <c r="E18" s="5"/>
      <c r="F18" s="11"/>
      <c r="G18" s="43">
        <f>SUM(G19:G21)</f>
        <v>7.840958333333333</v>
      </c>
    </row>
    <row r="19" spans="1:7" ht="30" customHeight="1" x14ac:dyDescent="0.2">
      <c r="A19" s="33" t="s">
        <v>32</v>
      </c>
      <c r="B19" s="34" t="s">
        <v>33</v>
      </c>
      <c r="C19" s="35">
        <f>101*0.365</f>
        <v>36.865000000000002</v>
      </c>
      <c r="D19" s="36">
        <v>3.8</v>
      </c>
      <c r="E19" s="37">
        <f>+D19*C19</f>
        <v>140.08699999999999</v>
      </c>
      <c r="F19" s="38">
        <v>3</v>
      </c>
      <c r="G19" s="39">
        <f t="shared" ref="G19" si="2">+E19/(F19*8)</f>
        <v>5.8369583333333326</v>
      </c>
    </row>
    <row r="20" spans="1:7" ht="30" customHeight="1" x14ac:dyDescent="0.2">
      <c r="A20" s="33" t="s">
        <v>34</v>
      </c>
      <c r="B20" s="34" t="s">
        <v>36</v>
      </c>
      <c r="C20" s="35">
        <f>33*0.24</f>
        <v>7.92</v>
      </c>
      <c r="D20" s="36">
        <v>3.8</v>
      </c>
      <c r="E20" s="37">
        <f t="shared" ref="E20:E22" si="3">+D20*C20</f>
        <v>30.096</v>
      </c>
      <c r="F20" s="38">
        <v>3</v>
      </c>
      <c r="G20" s="39">
        <f t="shared" ref="G20:G27" si="4">+E20/(F20*8)</f>
        <v>1.254</v>
      </c>
    </row>
    <row r="21" spans="1:7" ht="30" customHeight="1" x14ac:dyDescent="0.2">
      <c r="A21" s="33" t="s">
        <v>35</v>
      </c>
      <c r="B21" s="34" t="s">
        <v>37</v>
      </c>
      <c r="C21" s="40">
        <v>15</v>
      </c>
      <c r="D21" s="41">
        <v>1.2</v>
      </c>
      <c r="E21" s="37">
        <f t="shared" si="3"/>
        <v>18</v>
      </c>
      <c r="F21" s="38">
        <v>3</v>
      </c>
      <c r="G21" s="39">
        <f t="shared" si="4"/>
        <v>0.75</v>
      </c>
    </row>
    <row r="22" spans="1:7" ht="30" customHeight="1" x14ac:dyDescent="0.2">
      <c r="A22" s="20" t="s">
        <v>38</v>
      </c>
      <c r="B22" s="7" t="s">
        <v>51</v>
      </c>
      <c r="C22" s="17">
        <v>110</v>
      </c>
      <c r="D22" s="23">
        <v>0.61</v>
      </c>
      <c r="E22" s="5">
        <f t="shared" si="3"/>
        <v>67.099999999999994</v>
      </c>
      <c r="F22" s="11">
        <v>3</v>
      </c>
      <c r="G22" s="30">
        <f t="shared" si="4"/>
        <v>2.7958333333333329</v>
      </c>
    </row>
    <row r="23" spans="1:7" ht="30" customHeight="1" x14ac:dyDescent="0.25">
      <c r="A23" s="21" t="s">
        <v>39</v>
      </c>
      <c r="B23" s="22" t="s">
        <v>40</v>
      </c>
      <c r="C23" s="6"/>
      <c r="D23" s="6"/>
      <c r="E23" s="5"/>
      <c r="F23" s="11"/>
      <c r="G23" s="30"/>
    </row>
    <row r="24" spans="1:7" ht="30" customHeight="1" x14ac:dyDescent="0.25">
      <c r="A24" s="29" t="s">
        <v>41</v>
      </c>
      <c r="B24" s="28" t="s">
        <v>31</v>
      </c>
      <c r="C24" s="6"/>
      <c r="D24" s="6"/>
      <c r="E24" s="5"/>
      <c r="F24" s="11"/>
      <c r="G24" s="43">
        <f>SUM(G25:G26)</f>
        <v>6.6999999999999993</v>
      </c>
    </row>
    <row r="25" spans="1:7" ht="30" customHeight="1" x14ac:dyDescent="0.2">
      <c r="A25" s="33" t="s">
        <v>42</v>
      </c>
      <c r="B25" s="34" t="s">
        <v>36</v>
      </c>
      <c r="C25" s="35">
        <f>150*0.24</f>
        <v>36</v>
      </c>
      <c r="D25" s="36">
        <v>3.8</v>
      </c>
      <c r="E25" s="37">
        <f t="shared" ref="E25:E27" si="5">+D25*C25</f>
        <v>136.79999999999998</v>
      </c>
      <c r="F25" s="38">
        <v>3</v>
      </c>
      <c r="G25" s="39">
        <f t="shared" si="4"/>
        <v>5.6999999999999993</v>
      </c>
    </row>
    <row r="26" spans="1:7" ht="30" customHeight="1" x14ac:dyDescent="0.2">
      <c r="A26" s="33" t="s">
        <v>43</v>
      </c>
      <c r="B26" s="34" t="s">
        <v>37</v>
      </c>
      <c r="C26" s="40">
        <v>20</v>
      </c>
      <c r="D26" s="41">
        <v>1.2</v>
      </c>
      <c r="E26" s="37">
        <f t="shared" si="5"/>
        <v>24</v>
      </c>
      <c r="F26" s="38">
        <v>3</v>
      </c>
      <c r="G26" s="39">
        <f t="shared" si="4"/>
        <v>1</v>
      </c>
    </row>
    <row r="27" spans="1:7" ht="30" customHeight="1" x14ac:dyDescent="0.2">
      <c r="A27" s="20" t="s">
        <v>44</v>
      </c>
      <c r="B27" s="7" t="s">
        <v>51</v>
      </c>
      <c r="C27" s="17">
        <v>110</v>
      </c>
      <c r="D27" s="23">
        <v>0.61</v>
      </c>
      <c r="E27" s="5">
        <f t="shared" si="5"/>
        <v>67.099999999999994</v>
      </c>
      <c r="F27" s="11">
        <v>3</v>
      </c>
      <c r="G27" s="30">
        <f t="shared" si="4"/>
        <v>2.7958333333333329</v>
      </c>
    </row>
    <row r="28" spans="1:7" ht="30" customHeight="1" x14ac:dyDescent="0.25">
      <c r="A28" s="21" t="s">
        <v>45</v>
      </c>
      <c r="B28" s="22" t="s">
        <v>46</v>
      </c>
      <c r="C28" s="6"/>
      <c r="D28" s="6"/>
      <c r="E28" s="5"/>
      <c r="F28" s="11"/>
      <c r="G28" s="12"/>
    </row>
    <row r="29" spans="1:7" ht="30" customHeight="1" x14ac:dyDescent="0.25">
      <c r="A29" s="27" t="s">
        <v>47</v>
      </c>
      <c r="B29" s="28" t="s">
        <v>31</v>
      </c>
      <c r="C29" s="6"/>
      <c r="D29" s="6"/>
      <c r="E29" s="5"/>
      <c r="F29" s="11"/>
      <c r="G29" s="43">
        <f>SUM(G30:G31)</f>
        <v>5.35</v>
      </c>
    </row>
    <row r="30" spans="1:7" ht="30" customHeight="1" x14ac:dyDescent="0.2">
      <c r="A30" s="42" t="s">
        <v>49</v>
      </c>
      <c r="B30" s="34" t="s">
        <v>36</v>
      </c>
      <c r="C30" s="35">
        <f>125*0.24</f>
        <v>30</v>
      </c>
      <c r="D30" s="36">
        <v>3.8</v>
      </c>
      <c r="E30" s="37">
        <f t="shared" ref="E30:E37" si="6">+D30*C30</f>
        <v>114</v>
      </c>
      <c r="F30" s="38">
        <v>3</v>
      </c>
      <c r="G30" s="39">
        <f t="shared" ref="G30" si="7">+E30/(F30*8)</f>
        <v>4.75</v>
      </c>
    </row>
    <row r="31" spans="1:7" ht="30" customHeight="1" x14ac:dyDescent="0.2">
      <c r="A31" s="42" t="s">
        <v>50</v>
      </c>
      <c r="B31" s="34" t="s">
        <v>37</v>
      </c>
      <c r="C31" s="40">
        <v>12</v>
      </c>
      <c r="D31" s="41">
        <v>1.2</v>
      </c>
      <c r="E31" s="37">
        <f t="shared" si="6"/>
        <v>14.399999999999999</v>
      </c>
      <c r="F31" s="38">
        <v>3</v>
      </c>
      <c r="G31" s="39">
        <f t="shared" ref="G31:G37" si="8">+E31/(F31*8)</f>
        <v>0.6</v>
      </c>
    </row>
    <row r="32" spans="1:7" ht="30" customHeight="1" x14ac:dyDescent="0.2">
      <c r="A32" s="24" t="s">
        <v>48</v>
      </c>
      <c r="B32" s="7" t="s">
        <v>51</v>
      </c>
      <c r="C32" s="17">
        <v>110</v>
      </c>
      <c r="D32" s="23">
        <v>0.61</v>
      </c>
      <c r="E32" s="5">
        <f t="shared" si="6"/>
        <v>67.099999999999994</v>
      </c>
      <c r="F32" s="11">
        <v>3</v>
      </c>
      <c r="G32" s="30">
        <f t="shared" si="8"/>
        <v>2.7958333333333329</v>
      </c>
    </row>
    <row r="33" spans="1:7" ht="30" customHeight="1" x14ac:dyDescent="0.25">
      <c r="A33" s="21" t="s">
        <v>52</v>
      </c>
      <c r="B33" s="22" t="s">
        <v>53</v>
      </c>
      <c r="C33" s="6"/>
      <c r="D33" s="6"/>
      <c r="E33" s="5"/>
      <c r="F33" s="11"/>
      <c r="G33" s="12"/>
    </row>
    <row r="34" spans="1:7" ht="30" customHeight="1" x14ac:dyDescent="0.2">
      <c r="A34" s="20" t="s">
        <v>54</v>
      </c>
      <c r="B34" s="7" t="s">
        <v>59</v>
      </c>
      <c r="C34" s="13">
        <f>45*0.24</f>
        <v>10.799999999999999</v>
      </c>
      <c r="D34" s="14">
        <v>3.8</v>
      </c>
      <c r="E34" s="5">
        <f t="shared" si="6"/>
        <v>41.039999999999992</v>
      </c>
      <c r="F34" s="11">
        <v>3</v>
      </c>
      <c r="G34" s="30">
        <f t="shared" si="8"/>
        <v>1.7099999999999997</v>
      </c>
    </row>
    <row r="35" spans="1:7" ht="30" customHeight="1" x14ac:dyDescent="0.2">
      <c r="A35" s="20" t="s">
        <v>55</v>
      </c>
      <c r="B35" s="7" t="s">
        <v>56</v>
      </c>
      <c r="C35" s="25">
        <v>350</v>
      </c>
      <c r="D35" s="26">
        <v>0.18</v>
      </c>
      <c r="E35" s="5">
        <f t="shared" si="6"/>
        <v>63</v>
      </c>
      <c r="F35" s="11">
        <v>3</v>
      </c>
      <c r="G35" s="30">
        <f t="shared" si="8"/>
        <v>2.625</v>
      </c>
    </row>
    <row r="36" spans="1:7" ht="30" customHeight="1" x14ac:dyDescent="0.2">
      <c r="A36" s="20" t="s">
        <v>57</v>
      </c>
      <c r="B36" s="7" t="s">
        <v>60</v>
      </c>
      <c r="C36" s="17">
        <v>400</v>
      </c>
      <c r="D36" s="23">
        <v>0.8</v>
      </c>
      <c r="E36" s="5">
        <f t="shared" si="6"/>
        <v>320</v>
      </c>
      <c r="F36" s="11">
        <v>4</v>
      </c>
      <c r="G36" s="30">
        <f t="shared" si="8"/>
        <v>10</v>
      </c>
    </row>
    <row r="37" spans="1:7" ht="30" customHeight="1" x14ac:dyDescent="0.2">
      <c r="A37" s="20" t="s">
        <v>61</v>
      </c>
      <c r="B37" s="7" t="s">
        <v>58</v>
      </c>
      <c r="C37" s="25">
        <v>60</v>
      </c>
      <c r="D37" s="26">
        <v>0.7</v>
      </c>
      <c r="E37" s="5">
        <f t="shared" si="6"/>
        <v>42</v>
      </c>
      <c r="F37" s="11">
        <v>3</v>
      </c>
      <c r="G37" s="30">
        <f t="shared" si="8"/>
        <v>1.75</v>
      </c>
    </row>
    <row r="39" spans="1:7" x14ac:dyDescent="0.2">
      <c r="F39" s="31" t="s">
        <v>64</v>
      </c>
      <c r="G39" s="32">
        <f>SUM(G9:G13,G15:G16,G18,G24,G29,G27,G32,G34:G37,G22)</f>
        <v>58.027208333333334</v>
      </c>
    </row>
  </sheetData>
  <phoneticPr fontId="0" type="noConversion"/>
  <pageMargins left="0.36" right="0.01" top="0.61" bottom="0.984251969" header="0.4921259845" footer="0.4921259845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Blanko</vt:lpstr>
    </vt:vector>
  </TitlesOfParts>
  <Company>n.n.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Hirsch</dc:creator>
  <cp:lastModifiedBy>BTF-USER</cp:lastModifiedBy>
  <cp:lastPrinted>2012-01-31T20:11:52Z</cp:lastPrinted>
  <dcterms:created xsi:type="dcterms:W3CDTF">2004-12-14T21:21:04Z</dcterms:created>
  <dcterms:modified xsi:type="dcterms:W3CDTF">2020-04-18T08:01:37Z</dcterms:modified>
</cp:coreProperties>
</file>